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2\"/>
    </mc:Choice>
  </mc:AlternateContent>
  <bookViews>
    <workbookView xWindow="0" yWindow="0" windowWidth="21688" windowHeight="9416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L35" i="1" l="1"/>
  <c r="F27" i="1" l="1"/>
  <c r="G27" i="1"/>
  <c r="G25" i="1"/>
  <c r="F25" i="1"/>
  <c r="J27" i="1" l="1"/>
  <c r="J15" i="1"/>
  <c r="I9" i="1"/>
  <c r="I27" i="1"/>
  <c r="K20" i="1"/>
  <c r="J20" i="1"/>
  <c r="E20" i="1" l="1"/>
  <c r="D20" i="1"/>
  <c r="E15" i="1"/>
  <c r="D15" i="1"/>
  <c r="E25" i="1" l="1"/>
  <c r="E27" i="1"/>
  <c r="B17" i="1"/>
  <c r="B34" i="1" l="1"/>
  <c r="G9" i="1" l="1"/>
  <c r="B33" i="1"/>
  <c r="H33" i="1"/>
  <c r="B32" i="1" l="1"/>
  <c r="H31" i="1"/>
  <c r="H32" i="1"/>
  <c r="B31" i="1"/>
  <c r="C27" i="1"/>
  <c r="H18" i="1" l="1"/>
  <c r="B18" i="1"/>
  <c r="H30" i="1" l="1"/>
  <c r="B30" i="1"/>
  <c r="B28" i="1" l="1"/>
  <c r="H29" i="1" l="1"/>
  <c r="H28" i="1"/>
  <c r="H26" i="1"/>
  <c r="H25" i="1"/>
  <c r="H24" i="1"/>
  <c r="H23" i="1"/>
  <c r="H21" i="1"/>
  <c r="H17" i="1"/>
  <c r="H14" i="1"/>
  <c r="H13" i="1"/>
  <c r="H12" i="1"/>
  <c r="H11" i="1"/>
  <c r="H10" i="1"/>
  <c r="B22" i="1" l="1"/>
  <c r="B21" i="1"/>
  <c r="H20" i="1"/>
  <c r="B23" i="1"/>
  <c r="B20" i="1" l="1"/>
  <c r="K35" i="1"/>
  <c r="H27" i="1" l="1"/>
  <c r="B26" i="1" l="1"/>
  <c r="C9" i="1" l="1"/>
  <c r="B12" i="1"/>
  <c r="C35" i="1" l="1"/>
  <c r="D25" i="1"/>
  <c r="B10" i="1"/>
  <c r="B11" i="1"/>
  <c r="B25" i="1" l="1"/>
  <c r="B16" i="1" l="1"/>
  <c r="B15" i="1" s="1"/>
  <c r="F9" i="1" l="1"/>
  <c r="D9" i="1" l="1"/>
  <c r="H9" i="1"/>
  <c r="B9" i="1" l="1"/>
  <c r="B19" i="1"/>
  <c r="B24" i="1" l="1"/>
  <c r="B13" i="1" l="1"/>
  <c r="B14" i="1" l="1"/>
  <c r="M35" i="1" l="1"/>
  <c r="I35" i="1" l="1"/>
  <c r="H19" i="1" l="1"/>
  <c r="H16" i="1" l="1"/>
  <c r="H15" i="1"/>
  <c r="J35" i="1"/>
  <c r="H35" i="1" l="1"/>
  <c r="G15" i="1"/>
  <c r="G35" i="1" s="1"/>
  <c r="F15" i="1"/>
  <c r="B29" i="1"/>
  <c r="D27" i="1"/>
  <c r="E35" i="1" l="1"/>
  <c r="F35" i="1"/>
  <c r="D35" i="1"/>
  <c r="B27" i="1"/>
  <c r="B35" i="1" s="1"/>
</calcChain>
</file>

<file path=xl/sharedStrings.xml><?xml version="1.0" encoding="utf-8"?>
<sst xmlns="http://schemas.openxmlformats.org/spreadsheetml/2006/main" count="43" uniqueCount="38">
  <si>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</si>
  <si>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</si>
  <si>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</si>
  <si>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</si>
  <si>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</si>
  <si>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</si>
  <si>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</si>
  <si>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</si>
  <si>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</si>
  <si>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</si>
  <si>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</si>
  <si>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</si>
  <si>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</si>
  <si>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</si>
  <si>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</si>
  <si>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</si>
  <si>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</si>
  <si>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</si>
  <si>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</si>
  <si>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</si>
  <si>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</si>
  <si>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</si>
  <si>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</si>
  <si>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</si>
  <si>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</si>
  <si>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</si>
  <si>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</si>
  <si>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</si>
  <si>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</si>
  <si>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</si>
  <si>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</si>
  <si>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</si>
  <si>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</si>
  <si>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</si>
  <si>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</si>
  <si>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</si>
  <si>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</si>
  <si>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r>
      <t xml:space="preserve">Полезный отпуск электроэнергии и мощности по тарифным группам в разрезе территориальных сетевых организаций за период </t>
    </r>
    <r>
      <rPr>
        <b/>
        <i/>
        <sz val="12"/>
        <color rgb="FFFF0000"/>
        <rFont val="Times New Roman"/>
        <family val="1"/>
        <charset val="204"/>
      </rPr>
      <t>ноябрь</t>
    </r>
    <r>
      <rPr>
        <b/>
        <i/>
        <sz val="12"/>
        <color theme="1"/>
        <rFont val="Times New Roman"/>
        <family val="1"/>
        <charset val="204"/>
      </rPr>
      <t xml:space="preserve"> 2022г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</si>
</sst>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F29" sqref="F29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19" t="s">
        <v>37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4" t="s">
        <v>6</v>
      </c>
      <c r="B5" s="124"/>
      <c r="C5" s="124"/>
      <c r="D5" s="124"/>
      <c r="E5" s="124"/>
      <c r="F5" s="124"/>
      <c r="G5" s="124"/>
      <c r="H5" s="124"/>
      <c r="I5" s="125"/>
      <c r="J5" s="125"/>
      <c r="K5" s="125"/>
      <c r="L5" s="125"/>
      <c r="M5" s="125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6" t="s">
        <v>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2" t="s">
        <v>5</v>
      </c>
      <c r="B7" s="120" t="s">
        <v>17</v>
      </c>
      <c r="C7" s="117"/>
      <c r="D7" s="117"/>
      <c r="E7" s="117"/>
      <c r="F7" s="117"/>
      <c r="G7" s="118"/>
      <c r="H7" s="120" t="s">
        <v>18</v>
      </c>
      <c r="I7" s="117"/>
      <c r="J7" s="117"/>
      <c r="K7" s="117"/>
      <c r="L7" s="117"/>
      <c r="M7" s="118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3"/>
      <c r="B8" s="121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1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23</v>
      </c>
      <c r="B9" s="116">
        <f>SUM(C9:G9)</f>
        <v>17703.992999999999</v>
      </c>
      <c r="C9" s="105">
        <f>C10+C11</f>
        <v>8862.4449999999997</v>
      </c>
      <c r="D9" s="105">
        <f t="shared" ref="D9:H9" si="0">D10+D11</f>
        <v>7286.2759999999998</v>
      </c>
      <c r="E9" s="105"/>
      <c r="F9" s="105">
        <f t="shared" si="0"/>
        <v>1523.2149999999999</v>
      </c>
      <c r="G9" s="105">
        <f t="shared" si="0"/>
        <v>32.057000000000002</v>
      </c>
      <c r="H9" s="105">
        <f t="shared" si="0"/>
        <v>0</v>
      </c>
      <c r="I9" s="105">
        <f>SUM(I10:I11)</f>
        <v>15.657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24</v>
      </c>
      <c r="B10" s="109">
        <f>SUM(C10:G10)</f>
        <v>2771.4279999999999</v>
      </c>
      <c r="C10" s="113">
        <v>1621.6990000000001</v>
      </c>
      <c r="D10" s="113">
        <v>1149.729</v>
      </c>
      <c r="E10" s="114"/>
      <c r="F10" s="114"/>
      <c r="G10" s="114"/>
      <c r="H10" s="88">
        <f t="shared" ref="H10:H21" si="1">SUM(J10:M10)</f>
        <v>0</v>
      </c>
      <c r="I10" s="115">
        <v>3.4460000000000002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25</v>
      </c>
      <c r="B11" s="109">
        <f t="shared" ref="B11:B24" si="2">SUM(C11:G11)</f>
        <v>14932.565000000001</v>
      </c>
      <c r="C11" s="88">
        <v>7240.7460000000001</v>
      </c>
      <c r="D11" s="88">
        <v>6136.5469999999996</v>
      </c>
      <c r="E11" s="88"/>
      <c r="F11" s="88">
        <v>1523.2149999999999</v>
      </c>
      <c r="G11" s="88">
        <v>32.057000000000002</v>
      </c>
      <c r="H11" s="88">
        <f t="shared" si="1"/>
        <v>0</v>
      </c>
      <c r="I11" s="88">
        <v>12.211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11</v>
      </c>
      <c r="B12" s="110">
        <f>SUM(C12:G12)</f>
        <v>1428.9250000000002</v>
      </c>
      <c r="C12" s="92"/>
      <c r="D12" s="92">
        <v>856.65200000000004</v>
      </c>
      <c r="E12" s="92">
        <v>572.27300000000002</v>
      </c>
      <c r="F12" s="92"/>
      <c r="G12" s="92"/>
      <c r="H12" s="88">
        <f t="shared" si="1"/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12</v>
      </c>
      <c r="B13" s="110">
        <f t="shared" si="2"/>
        <v>12.146000000000001</v>
      </c>
      <c r="C13" s="92"/>
      <c r="D13" s="95"/>
      <c r="E13" s="95"/>
      <c r="F13" s="95">
        <v>12.146000000000001</v>
      </c>
      <c r="G13" s="92">
        <v>0</v>
      </c>
      <c r="H13" s="88">
        <f t="shared" si="1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13</v>
      </c>
      <c r="B14" s="110">
        <f t="shared" si="2"/>
        <v>463.43099999999998</v>
      </c>
      <c r="C14" s="92"/>
      <c r="D14" s="95">
        <v>458.93099999999998</v>
      </c>
      <c r="E14" s="95">
        <v>4.5</v>
      </c>
      <c r="F14" s="95"/>
      <c r="G14" s="92"/>
      <c r="H14" s="88">
        <f t="shared" si="1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14</v>
      </c>
      <c r="B15" s="110">
        <f>SUM(B16:B17)</f>
        <v>87516.312000000005</v>
      </c>
      <c r="C15" s="95"/>
      <c r="D15" s="95">
        <f>SUM(D16:D17)</f>
        <v>86322.356</v>
      </c>
      <c r="E15" s="95">
        <f t="shared" ref="E15" si="3">SUM(E16:E17)</f>
        <v>28.946000000000002</v>
      </c>
      <c r="F15" s="95">
        <f>SUM(H16:H17)</f>
        <v>91.896000000000001</v>
      </c>
      <c r="G15" s="95">
        <f>SUM(H16:H17)</f>
        <v>91.896000000000001</v>
      </c>
      <c r="H15" s="88">
        <f t="shared" si="1"/>
        <v>91.896000000000001</v>
      </c>
      <c r="I15" s="95"/>
      <c r="J15" s="99">
        <f>SUM(J16:J17)</f>
        <v>91.896000000000001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26</v>
      </c>
      <c r="B16" s="110">
        <f>SUM(C16:G16)</f>
        <v>65480.646000000001</v>
      </c>
      <c r="C16" s="92"/>
      <c r="D16" s="92">
        <v>65480.646000000001</v>
      </c>
      <c r="E16" s="92"/>
      <c r="F16" s="92"/>
      <c r="G16" s="92"/>
      <c r="H16" s="88">
        <f t="shared" si="1"/>
        <v>91.896000000000001</v>
      </c>
      <c r="I16" s="92"/>
      <c r="J16" s="99">
        <v>91.896000000000001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27</v>
      </c>
      <c r="B17" s="110">
        <f>D17+E17+F17+G17</f>
        <v>22035.666000000001</v>
      </c>
      <c r="C17" s="92"/>
      <c r="D17" s="92">
        <v>20841.71</v>
      </c>
      <c r="E17" s="92">
        <v>28.946000000000002</v>
      </c>
      <c r="F17" s="92">
        <v>1163.0250000000001</v>
      </c>
      <c r="G17" s="92">
        <v>1.9850000000000001</v>
      </c>
      <c r="H17" s="88">
        <f t="shared" si="1"/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32</v>
      </c>
      <c r="B18" s="110">
        <f>SUM(C18:G18)</f>
        <v>0</v>
      </c>
      <c r="C18" s="92"/>
      <c r="D18" s="92"/>
      <c r="E18" s="92">
        <v>0</v>
      </c>
      <c r="F18" s="92"/>
      <c r="G18" s="92"/>
      <c r="H18" s="88">
        <f t="shared" ref="H18" si="4">SUM(J18:M18)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15</v>
      </c>
      <c r="B19" s="110">
        <f>SUM(C19:G19)</f>
        <v>22226.348999999998</v>
      </c>
      <c r="C19" s="92"/>
      <c r="D19" s="92">
        <v>22226.348999999998</v>
      </c>
      <c r="E19" s="92"/>
      <c r="F19" s="92"/>
      <c r="G19" s="92"/>
      <c r="H19" s="88">
        <f t="shared" si="1"/>
        <v>35.648000000000003</v>
      </c>
      <c r="I19" s="92"/>
      <c r="J19" s="92">
        <v>35.648000000000003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16</v>
      </c>
      <c r="B20" s="110">
        <f>SUM(C20:G20)</f>
        <v>24161.947</v>
      </c>
      <c r="C20" s="92"/>
      <c r="D20" s="92">
        <f>SUM(D21:D23)</f>
        <v>22193.904999999999</v>
      </c>
      <c r="E20" s="92">
        <f>SUM(E21:E23)</f>
        <v>1968.0419999999999</v>
      </c>
      <c r="F20" s="92"/>
      <c r="G20" s="92"/>
      <c r="H20" s="88">
        <f t="shared" si="1"/>
        <v>36.378999999999998</v>
      </c>
      <c r="I20" s="92"/>
      <c r="J20" s="92">
        <f>SUM(J21:J23)</f>
        <v>32.640999999999998</v>
      </c>
      <c r="K20" s="92">
        <f>SUM(K21:K23)</f>
        <v>3.7380000000000004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28</v>
      </c>
      <c r="B21" s="110">
        <f>SUM(C21:G21)</f>
        <v>22193.904999999999</v>
      </c>
      <c r="C21" s="92"/>
      <c r="D21" s="92">
        <v>22193.904999999999</v>
      </c>
      <c r="E21" s="92"/>
      <c r="F21" s="92"/>
      <c r="G21" s="92"/>
      <c r="H21" s="88">
        <f t="shared" si="1"/>
        <v>32.640999999999998</v>
      </c>
      <c r="I21" s="92"/>
      <c r="J21" s="92">
        <v>32.640999999999998</v>
      </c>
      <c r="K21" s="93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30</v>
      </c>
      <c r="B22" s="110">
        <f>SUM(C22:G22)</f>
        <v>1151.3530000000001</v>
      </c>
      <c r="C22" s="92"/>
      <c r="D22" s="104"/>
      <c r="E22" s="92">
        <v>1151.3530000000001</v>
      </c>
      <c r="F22" s="92"/>
      <c r="G22" s="92"/>
      <c r="H22" s="88"/>
      <c r="I22" s="92"/>
      <c r="J22" s="103"/>
      <c r="K22" s="92">
        <v>2.2410000000000001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29</v>
      </c>
      <c r="B23" s="110">
        <f t="shared" si="2"/>
        <v>816.68899999999996</v>
      </c>
      <c r="C23" s="92"/>
      <c r="D23" s="104"/>
      <c r="E23" s="92">
        <v>816.68899999999996</v>
      </c>
      <c r="F23" s="92"/>
      <c r="G23" s="92"/>
      <c r="H23" s="88">
        <f t="shared" ref="H23:H33" si="5">SUM(J23:M23)</f>
        <v>1.4970000000000001</v>
      </c>
      <c r="I23" s="92"/>
      <c r="J23" s="103"/>
      <c r="K23" s="92">
        <v>1.4970000000000001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19</v>
      </c>
      <c r="B24" s="110">
        <f t="shared" si="2"/>
        <v>69.552999999999997</v>
      </c>
      <c r="C24" s="92"/>
      <c r="D24" s="92"/>
      <c r="E24" s="92"/>
      <c r="F24" s="92">
        <v>52.716999999999999</v>
      </c>
      <c r="G24" s="92">
        <v>16.835999999999999</v>
      </c>
      <c r="H24" s="88">
        <f t="shared" si="5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20</v>
      </c>
      <c r="B25" s="111">
        <f>SUM(C25:G25)</f>
        <v>33038.504999999997</v>
      </c>
      <c r="C25" s="92"/>
      <c r="D25" s="92">
        <f>SUM(D26:D26)</f>
        <v>20008.967000000001</v>
      </c>
      <c r="E25" s="92">
        <f>SUM(E26)</f>
        <v>10301.749</v>
      </c>
      <c r="F25" s="92">
        <f>F26</f>
        <v>2718.9539999999997</v>
      </c>
      <c r="G25" s="92">
        <f>G26</f>
        <v>8.8350000000000009</v>
      </c>
      <c r="H25" s="88">
        <f t="shared" si="5"/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10</v>
      </c>
      <c r="B26" s="112">
        <f>SUM(C26:G26)</f>
        <v>33038.504999999997</v>
      </c>
      <c r="C26" s="84"/>
      <c r="D26" s="88">
        <v>20008.967000000001</v>
      </c>
      <c r="E26" s="88">
        <v>10301.749</v>
      </c>
      <c r="F26" s="88">
        <v>2718.9539999999997</v>
      </c>
      <c r="G26" s="88">
        <v>8.8350000000000009</v>
      </c>
      <c r="H26" s="88">
        <f t="shared" si="5"/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9</v>
      </c>
      <c r="B27" s="110">
        <f>SUM(C27:G27)</f>
        <v>59855.409999999996</v>
      </c>
      <c r="C27" s="92">
        <f>SUM(C28:C29)</f>
        <v>1136.1959999999999</v>
      </c>
      <c r="D27" s="92">
        <f>SUM(D28:D29)</f>
        <v>58028.288</v>
      </c>
      <c r="E27" s="92">
        <f>SUM(E28:E29)</f>
        <v>549.17499999999995</v>
      </c>
      <c r="F27" s="92">
        <f t="shared" ref="F27:G27" si="6">SUM(F28:F29)</f>
        <v>141.751</v>
      </c>
      <c r="G27" s="92">
        <f t="shared" si="6"/>
        <v>0</v>
      </c>
      <c r="H27" s="88">
        <f t="shared" si="5"/>
        <v>82.742000000000004</v>
      </c>
      <c r="I27" s="92">
        <f>SUM(I28:I29)</f>
        <v>1.643</v>
      </c>
      <c r="J27" s="92">
        <f>SUM(J28:J29)</f>
        <v>82.742000000000004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21</v>
      </c>
      <c r="B28" s="110">
        <f t="shared" ref="B28:B34" si="7">SUM(C28:G28)</f>
        <v>4458.5720000000001</v>
      </c>
      <c r="C28" s="88"/>
      <c r="D28" s="88">
        <v>4458.5720000000001</v>
      </c>
      <c r="E28" s="88"/>
      <c r="F28" s="88"/>
      <c r="G28" s="88"/>
      <c r="H28" s="88">
        <f t="shared" si="5"/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22</v>
      </c>
      <c r="B29" s="110">
        <f t="shared" si="7"/>
        <v>55396.837999999996</v>
      </c>
      <c r="C29" s="88">
        <v>1136.1959999999999</v>
      </c>
      <c r="D29" s="108">
        <v>53569.716</v>
      </c>
      <c r="E29" s="88">
        <v>549.17499999999995</v>
      </c>
      <c r="F29" s="88">
        <v>141.751</v>
      </c>
      <c r="G29" s="88"/>
      <c r="H29" s="88">
        <f t="shared" si="5"/>
        <v>82.742000000000004</v>
      </c>
      <c r="I29" s="88">
        <v>1.643</v>
      </c>
      <c r="J29" s="88">
        <v>82.742000000000004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31</v>
      </c>
      <c r="B30" s="110">
        <f t="shared" si="7"/>
        <v>285.30700000000002</v>
      </c>
      <c r="C30" s="88"/>
      <c r="D30" s="92">
        <v>285.30700000000002</v>
      </c>
      <c r="E30" s="88"/>
      <c r="F30" s="88"/>
      <c r="G30" s="88"/>
      <c r="H30" s="88">
        <f t="shared" si="5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33</v>
      </c>
      <c r="B31" s="110">
        <f t="shared" si="7"/>
        <v>2966.3870000000002</v>
      </c>
      <c r="C31" s="88"/>
      <c r="D31" s="92">
        <v>2966.3870000000002</v>
      </c>
      <c r="E31" s="88"/>
      <c r="F31" s="88"/>
      <c r="G31" s="88"/>
      <c r="H31" s="88">
        <f t="shared" si="5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34</v>
      </c>
      <c r="B32" s="110">
        <f t="shared" si="7"/>
        <v>902.52700000000004</v>
      </c>
      <c r="C32" s="88"/>
      <c r="D32" s="92">
        <v>902.52700000000004</v>
      </c>
      <c r="E32" s="88"/>
      <c r="F32" s="88"/>
      <c r="G32" s="88"/>
      <c r="H32" s="88">
        <f t="shared" si="5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35</v>
      </c>
      <c r="B33" s="110">
        <f t="shared" si="7"/>
        <v>1376.0039999999999</v>
      </c>
      <c r="C33" s="88"/>
      <c r="D33" s="92">
        <v>1376.0039999999999</v>
      </c>
      <c r="E33" s="88"/>
      <c r="F33" s="88"/>
      <c r="G33" s="88"/>
      <c r="H33" s="88">
        <f t="shared" si="5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36</v>
      </c>
      <c r="B34" s="110">
        <f t="shared" si="7"/>
        <v>4335.5349999999999</v>
      </c>
      <c r="C34" s="88"/>
      <c r="D34" s="92">
        <v>4327.0709999999999</v>
      </c>
      <c r="E34" s="88"/>
      <c r="F34" s="88">
        <v>8.4640000000000004</v>
      </c>
      <c r="G34" s="88"/>
      <c r="H34" s="88"/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4</v>
      </c>
      <c r="B35" s="107">
        <f>SUM(B9:B34)-B9-B15-B20-B25-B27</f>
        <v>256342.33099999986</v>
      </c>
      <c r="C35" s="93">
        <f>C9+C27</f>
        <v>9998.6409999999996</v>
      </c>
      <c r="D35" s="93">
        <f>D9+D12+D14+D16+D19+D20+D25+D27+D17+D30+D31+D32+D33</f>
        <v>222911.94899999996</v>
      </c>
      <c r="E35" s="93">
        <f>F12+F25+F27+F20+F15+F29</f>
        <v>3094.3520000000003</v>
      </c>
      <c r="F35" s="93">
        <f>F9+F13+F24+F25+F15+F27</f>
        <v>4540.6789999999992</v>
      </c>
      <c r="G35" s="93">
        <f>G13+G24+G25+G15+G11</f>
        <v>149.62400000000002</v>
      </c>
      <c r="H35" s="93">
        <f>H9+H12+H13+H14+H16+H19+H21+H24+H25+H27+H30</f>
        <v>242.92700000000002</v>
      </c>
      <c r="I35" s="93">
        <f>I9+I27</f>
        <v>17.3</v>
      </c>
      <c r="J35" s="93">
        <f>J16+J19+J21+J25+J27+J30</f>
        <v>242.92700000000002</v>
      </c>
      <c r="K35" s="93">
        <f>K20</f>
        <v>3.7380000000000004</v>
      </c>
      <c r="L35" s="93">
        <f>O25</f>
        <v>0</v>
      </c>
      <c r="M35" s="93">
        <f>SUM(M11:M27)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Temp</cp:lastModifiedBy>
  <dcterms:created xsi:type="dcterms:W3CDTF">2016-07-25T04:23:17Z</dcterms:created>
  <dcterms:modified xsi:type="dcterms:W3CDTF">2022-12-14T06:08:56Z</dcterms:modified>
</cp:coreProperties>
</file>